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055" windowHeight="7170"/>
  </bookViews>
  <sheets>
    <sheet name="Факт 2018-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49" i="1" l="1"/>
  <c r="N47" i="1"/>
  <c r="M47" i="1"/>
  <c r="O47" i="1" s="1"/>
  <c r="P49" i="1" s="1"/>
  <c r="L47" i="1"/>
  <c r="G47" i="1"/>
  <c r="E47" i="1"/>
  <c r="D47" i="1"/>
  <c r="J2" i="1" s="1"/>
  <c r="E46" i="1"/>
  <c r="D46" i="1"/>
  <c r="I45" i="1"/>
  <c r="F45" i="1"/>
  <c r="F43" i="1"/>
  <c r="I42" i="1"/>
  <c r="F42" i="1"/>
  <c r="F41" i="1"/>
  <c r="F40" i="1"/>
  <c r="I39" i="1"/>
  <c r="F39" i="1"/>
  <c r="F37" i="1"/>
  <c r="I36" i="1"/>
  <c r="F36" i="1"/>
  <c r="E34" i="1"/>
  <c r="D34" i="1"/>
  <c r="F33" i="1"/>
  <c r="I32" i="1"/>
  <c r="F32" i="1"/>
  <c r="F31" i="1"/>
  <c r="I30" i="1"/>
  <c r="F30" i="1"/>
  <c r="F29" i="1"/>
  <c r="I28" i="1"/>
  <c r="F28" i="1"/>
  <c r="E26" i="1"/>
  <c r="D26" i="1"/>
  <c r="F25" i="1"/>
  <c r="F24" i="1"/>
  <c r="F23" i="1"/>
  <c r="I22" i="1"/>
  <c r="F22" i="1"/>
  <c r="F21" i="1"/>
  <c r="F20" i="1"/>
  <c r="F19" i="1"/>
  <c r="I18" i="1"/>
  <c r="F18" i="1"/>
  <c r="F16" i="1"/>
  <c r="F15" i="1"/>
  <c r="I14" i="1"/>
  <c r="F14" i="1"/>
  <c r="E12" i="1"/>
  <c r="D12" i="1"/>
  <c r="A10" i="1"/>
  <c r="A11" i="1" s="1"/>
  <c r="F9" i="1"/>
  <c r="F8" i="1"/>
  <c r="I7" i="1"/>
  <c r="F7" i="1"/>
  <c r="I6" i="1"/>
  <c r="F6" i="1"/>
  <c r="A6" i="1"/>
  <c r="A7" i="1" s="1"/>
  <c r="A8" i="1" s="1"/>
  <c r="A9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I5" i="1"/>
  <c r="I47" i="1" s="1"/>
  <c r="J47" i="1" s="1"/>
  <c r="F5" i="1"/>
  <c r="R2" i="1"/>
  <c r="I1" i="1"/>
  <c r="F47" i="1" l="1"/>
</calcChain>
</file>

<file path=xl/sharedStrings.xml><?xml version="1.0" encoding="utf-8"?>
<sst xmlns="http://schemas.openxmlformats.org/spreadsheetml/2006/main" count="124" uniqueCount="56">
  <si>
    <t>Педагогическая нагрузка тренеров-преподавателей ДЮСШ на 01.11.2018 года</t>
  </si>
  <si>
    <t>кол-во детей</t>
  </si>
  <si>
    <t>жен.</t>
  </si>
  <si>
    <t>№ п/п</t>
  </si>
  <si>
    <t>ФИО тренера</t>
  </si>
  <si>
    <t>группы</t>
  </si>
  <si>
    <t>численность</t>
  </si>
  <si>
    <t>кол-во часов в год</t>
  </si>
  <si>
    <t>часов в неделю</t>
  </si>
  <si>
    <t>Место занятий</t>
  </si>
  <si>
    <r>
      <rPr>
        <sz val="11"/>
        <color theme="1"/>
        <rFont val="Times New Roman"/>
        <family val="1"/>
        <charset val="204"/>
      </rPr>
      <t>Про</t>
    </r>
    <r>
      <rPr>
        <i/>
        <sz val="11"/>
        <color theme="1"/>
        <rFont val="Times New Roman"/>
        <family val="1"/>
        <charset val="204"/>
      </rPr>
      <t>ф нагрузка (часов</t>
    </r>
    <r>
      <rPr>
        <sz val="11"/>
        <color theme="1"/>
        <rFont val="Times New Roman"/>
        <family val="1"/>
        <charset val="204"/>
      </rPr>
      <t>)</t>
    </r>
  </si>
  <si>
    <t>до 14</t>
  </si>
  <si>
    <t>15-17 лет</t>
  </si>
  <si>
    <t>18-29 лет</t>
  </si>
  <si>
    <t>по спискам</t>
  </si>
  <si>
    <t>из них оплачено</t>
  </si>
  <si>
    <t>Отделение "Волейбол"</t>
  </si>
  <si>
    <t>Батаев Н.Н.</t>
  </si>
  <si>
    <t>ТГ-5</t>
  </si>
  <si>
    <t>с/з ДЮСШ</t>
  </si>
  <si>
    <t>ТГ-4</t>
  </si>
  <si>
    <t>Алексеева Д. А.</t>
  </si>
  <si>
    <t>ГНП-2(д)</t>
  </si>
  <si>
    <t>ГНП-2(см)</t>
  </si>
  <si>
    <t>ГНП-2(м)</t>
  </si>
  <si>
    <t>Кулдарев И.С.</t>
  </si>
  <si>
    <t>Итого по отделению:</t>
  </si>
  <si>
    <t>Отделение "Легкая атлетика"</t>
  </si>
  <si>
    <t>Ильин И.Е.</t>
  </si>
  <si>
    <t>ГНП-2</t>
  </si>
  <si>
    <t>с/к Олимп</t>
  </si>
  <si>
    <t>ТГ-1</t>
  </si>
  <si>
    <t>ГНП-1</t>
  </si>
  <si>
    <t>Мельников Е.С.</t>
  </si>
  <si>
    <t>ТГ-3</t>
  </si>
  <si>
    <t>СОГ</t>
  </si>
  <si>
    <t>Потапова Г.П.</t>
  </si>
  <si>
    <t>ГНП-3</t>
  </si>
  <si>
    <t>Отделение "Футбол"</t>
  </si>
  <si>
    <t>Целихин А.И.</t>
  </si>
  <si>
    <t>с/п ДЮСШ</t>
  </si>
  <si>
    <t>с/н ДЮСШ</t>
  </si>
  <si>
    <t>Ликунов С.В.</t>
  </si>
  <si>
    <t>СОШ им. Калинина (1)</t>
  </si>
  <si>
    <t>Руш В.А.</t>
  </si>
  <si>
    <t>СОШ № 7</t>
  </si>
  <si>
    <t>СОШ № 8</t>
  </si>
  <si>
    <t>Отделение "Прыжки на батуте"</t>
  </si>
  <si>
    <t>Троянов С.А.</t>
  </si>
  <si>
    <t>ГСС-2</t>
  </si>
  <si>
    <t>Голышев Е.Ф.</t>
  </si>
  <si>
    <t>ТГ-2</t>
  </si>
  <si>
    <t>Гладеньков А.А.</t>
  </si>
  <si>
    <t>Платные-1</t>
  </si>
  <si>
    <t>Платные-2</t>
  </si>
  <si>
    <t>Итого по ДЮСШ: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</si>
</sst>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wrapText="1"/>
    </xf>
    <xf numFmtId="3" fontId="0" fillId="2" borderId="0" xfId="0" applyNumberFormat="1" applyFill="1" applyAlignment="1">
      <alignment wrapText="1"/>
    </xf>
    <xf numFmtId="3" fontId="3" fillId="0" borderId="3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wrapText="1"/>
    </xf>
    <xf numFmtId="3" fontId="0" fillId="0" borderId="4" xfId="0" applyNumberFormat="1" applyBorder="1" applyAlignment="1">
      <alignment horizontal="center" vertical="center" wrapText="1"/>
    </xf>
    <xf numFmtId="3" fontId="0" fillId="2" borderId="0" xfId="0" applyNumberFormat="1" applyFill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wrapText="1"/>
    </xf>
    <xf numFmtId="3" fontId="6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left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wrapText="1"/>
    </xf>
    <xf numFmtId="3" fontId="0" fillId="4" borderId="6" xfId="0" applyNumberFormat="1" applyFill="1" applyBorder="1" applyAlignment="1">
      <alignment horizontal="center" vertical="center" wrapText="1"/>
    </xf>
    <xf numFmtId="3" fontId="0" fillId="4" borderId="0" xfId="0" applyNumberFormat="1" applyFill="1" applyAlignment="1">
      <alignment wrapText="1"/>
    </xf>
    <xf numFmtId="0" fontId="0" fillId="4" borderId="0" xfId="0" applyFill="1"/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wrapText="1"/>
    </xf>
    <xf numFmtId="3" fontId="0" fillId="0" borderId="10" xfId="0" applyNumberForma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0" fillId="2" borderId="0" xfId="0" applyFill="1"/>
    <xf numFmtId="3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0" fillId="3" borderId="0" xfId="0" applyFill="1"/>
    <xf numFmtId="0" fontId="3" fillId="2" borderId="3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3" xfId="0" applyBorder="1" applyAlignment="1">
      <alignment vertical="center"/>
    </xf>
    <xf numFmtId="0" fontId="7" fillId="0" borderId="3" xfId="0" applyFont="1" applyFill="1" applyBorder="1"/>
    <xf numFmtId="3" fontId="2" fillId="0" borderId="3" xfId="0" applyNumberFormat="1" applyFont="1" applyFill="1" applyBorder="1"/>
    <xf numFmtId="3" fontId="2" fillId="3" borderId="3" xfId="0" applyNumberFormat="1" applyFont="1" applyFill="1" applyBorder="1"/>
    <xf numFmtId="3" fontId="2" fillId="3" borderId="10" xfId="0" applyNumberFormat="1" applyFont="1" applyFill="1" applyBorder="1"/>
    <xf numFmtId="3" fontId="0" fillId="2" borderId="0" xfId="0" applyNumberFormat="1" applyFill="1"/>
    <xf numFmtId="3" fontId="0" fillId="0" borderId="0" xfId="0" applyNumberFormat="1"/>
    <xf numFmtId="0" fontId="0" fillId="0" borderId="0" xfId="0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1-%20&#1092;&#1082;%20%20&#1086;&#1090;&#1095;&#1077;&#1090;&#1079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D34">
            <v>176</v>
          </cell>
          <cell r="E34">
            <v>65</v>
          </cell>
        </row>
        <row r="60">
          <cell r="D60">
            <v>232</v>
          </cell>
          <cell r="E60">
            <v>97</v>
          </cell>
        </row>
        <row r="76">
          <cell r="D76">
            <v>92</v>
          </cell>
          <cell r="E76">
            <v>67</v>
          </cell>
        </row>
        <row r="124">
          <cell r="D124">
            <v>116</v>
          </cell>
          <cell r="E124">
            <v>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workbookViewId="0">
      <pane xSplit="1" ySplit="4" topLeftCell="B39" activePane="bottomRight" state="frozen"/>
      <selection pane="topRight" activeCell="B1" sqref="B1"/>
      <selection pane="bottomLeft" activeCell="A4" sqref="A4"/>
      <selection pane="bottomRight" activeCell="U47" sqref="U47"/>
    </sheetView>
  </sheetViews>
  <sheetFormatPr defaultRowHeight="15" x14ac:dyDescent="0.25"/>
  <cols>
    <col min="1" max="1" width="4.28515625" customWidth="1"/>
    <col min="2" max="2" width="21.28515625" customWidth="1"/>
    <col min="3" max="3" width="14.7109375" customWidth="1"/>
    <col min="4" max="5" width="16" customWidth="1"/>
    <col min="6" max="6" width="13.7109375" customWidth="1"/>
    <col min="7" max="7" width="10.42578125" customWidth="1"/>
    <col min="8" max="8" width="13" customWidth="1"/>
    <col min="9" max="9" width="10.28515625" style="54" customWidth="1"/>
    <col min="10" max="10" width="5.140625" hidden="1" customWidth="1"/>
    <col min="11" max="18" width="0" hidden="1" customWidth="1"/>
  </cols>
  <sheetData>
    <row r="1" spans="1:20" ht="18.75" x14ac:dyDescent="0.3">
      <c r="A1" s="74" t="s">
        <v>0</v>
      </c>
      <c r="B1" s="75"/>
      <c r="C1" s="75"/>
      <c r="D1" s="75"/>
      <c r="E1" s="75"/>
      <c r="F1" s="75"/>
      <c r="G1" s="75"/>
      <c r="H1" s="75"/>
      <c r="I1" s="1">
        <f>616-D47</f>
        <v>0</v>
      </c>
      <c r="L1" s="76" t="s">
        <v>1</v>
      </c>
      <c r="M1" s="76"/>
      <c r="N1" s="76"/>
      <c r="Q1" t="s">
        <v>2</v>
      </c>
      <c r="S1">
        <v>52</v>
      </c>
    </row>
    <row r="2" spans="1:20" ht="23.25" customHeight="1" x14ac:dyDescent="0.25">
      <c r="A2" s="77" t="s">
        <v>3</v>
      </c>
      <c r="B2" s="79" t="s">
        <v>4</v>
      </c>
      <c r="C2" s="79" t="s">
        <v>5</v>
      </c>
      <c r="D2" s="79" t="s">
        <v>6</v>
      </c>
      <c r="E2" s="79"/>
      <c r="F2" s="80" t="s">
        <v>7</v>
      </c>
      <c r="G2" s="80" t="s">
        <v>8</v>
      </c>
      <c r="H2" s="80" t="s">
        <v>9</v>
      </c>
      <c r="I2" s="82" t="s">
        <v>10</v>
      </c>
      <c r="J2" s="2">
        <f>616-D47</f>
        <v>0</v>
      </c>
      <c r="K2" s="2"/>
      <c r="L2" s="3" t="s">
        <v>11</v>
      </c>
      <c r="M2" s="3" t="s">
        <v>12</v>
      </c>
      <c r="N2" s="3" t="s">
        <v>13</v>
      </c>
      <c r="O2" s="2"/>
      <c r="P2" s="2"/>
      <c r="Q2" s="2">
        <v>231</v>
      </c>
      <c r="R2" s="2">
        <f>Q2-[1]Раздел5!$E$34-[1]Раздел5!$E$60-[1]Раздел5!$E$76-[1]Раздел5!$E$124</f>
        <v>0</v>
      </c>
      <c r="S2" s="2"/>
      <c r="T2" s="2"/>
    </row>
    <row r="3" spans="1:20" ht="37.5" x14ac:dyDescent="0.25">
      <c r="A3" s="78"/>
      <c r="B3" s="79"/>
      <c r="C3" s="79"/>
      <c r="D3" s="4" t="s">
        <v>14</v>
      </c>
      <c r="E3" s="4" t="s">
        <v>15</v>
      </c>
      <c r="F3" s="81"/>
      <c r="G3" s="81"/>
      <c r="H3" s="81"/>
      <c r="I3" s="83"/>
      <c r="J3" s="2"/>
      <c r="K3" s="2"/>
      <c r="L3" s="3"/>
      <c r="M3" s="3"/>
      <c r="N3" s="3"/>
      <c r="O3" s="2"/>
      <c r="P3" s="2"/>
      <c r="Q3" s="2"/>
      <c r="R3" s="2"/>
      <c r="S3" s="2"/>
      <c r="T3" s="2"/>
    </row>
    <row r="4" spans="1:20" ht="18.75" customHeight="1" x14ac:dyDescent="0.3">
      <c r="A4" s="71" t="s">
        <v>16</v>
      </c>
      <c r="B4" s="72"/>
      <c r="C4" s="72"/>
      <c r="D4" s="72"/>
      <c r="E4" s="72"/>
      <c r="F4" s="72"/>
      <c r="G4" s="72"/>
      <c r="H4" s="73"/>
      <c r="I4" s="5"/>
      <c r="J4" s="2"/>
      <c r="K4" s="2"/>
      <c r="L4" s="3"/>
      <c r="M4" s="3"/>
      <c r="N4" s="3"/>
      <c r="O4" s="2"/>
      <c r="P4" s="2"/>
      <c r="Q4" s="2"/>
      <c r="R4" s="2"/>
      <c r="S4" s="2"/>
      <c r="T4" s="2"/>
    </row>
    <row r="5" spans="1:20" ht="18.75" x14ac:dyDescent="0.25">
      <c r="A5" s="4">
        <v>1</v>
      </c>
      <c r="B5" s="6" t="s">
        <v>17</v>
      </c>
      <c r="C5" s="4" t="s">
        <v>18</v>
      </c>
      <c r="D5" s="7">
        <v>12</v>
      </c>
      <c r="E5" s="7">
        <v>13</v>
      </c>
      <c r="F5" s="4">
        <f>G5*S1</f>
        <v>936</v>
      </c>
      <c r="G5" s="4">
        <v>18</v>
      </c>
      <c r="H5" s="8" t="s">
        <v>19</v>
      </c>
      <c r="I5" s="9">
        <f>G5</f>
        <v>18</v>
      </c>
      <c r="J5" s="2"/>
      <c r="K5" s="2"/>
      <c r="L5" s="10"/>
      <c r="M5" s="3">
        <v>15</v>
      </c>
      <c r="N5" s="3"/>
      <c r="O5" s="2"/>
      <c r="P5" s="2"/>
      <c r="Q5" s="2"/>
      <c r="R5" s="2"/>
      <c r="S5" s="2">
        <v>1</v>
      </c>
      <c r="T5" s="2"/>
    </row>
    <row r="6" spans="1:20" ht="18.75" x14ac:dyDescent="0.25">
      <c r="A6" s="4">
        <f>A5+1</f>
        <v>2</v>
      </c>
      <c r="B6" s="6" t="s">
        <v>17</v>
      </c>
      <c r="C6" s="11" t="s">
        <v>20</v>
      </c>
      <c r="D6" s="7">
        <v>16</v>
      </c>
      <c r="E6" s="7">
        <v>15</v>
      </c>
      <c r="F6" s="4">
        <f>G6*$S1</f>
        <v>780</v>
      </c>
      <c r="G6" s="11">
        <v>15</v>
      </c>
      <c r="H6" s="12" t="s">
        <v>19</v>
      </c>
      <c r="I6" s="9">
        <f>G6</f>
        <v>15</v>
      </c>
      <c r="J6" s="2"/>
      <c r="K6" s="2"/>
      <c r="L6" s="3">
        <v>14</v>
      </c>
      <c r="M6" s="3"/>
      <c r="N6" s="3"/>
      <c r="O6" s="2"/>
      <c r="P6" s="2"/>
      <c r="Q6" s="2"/>
      <c r="R6" s="2"/>
      <c r="S6" s="2">
        <v>1</v>
      </c>
      <c r="T6" s="2"/>
    </row>
    <row r="7" spans="1:20" ht="18.75" x14ac:dyDescent="0.25">
      <c r="A7" s="4">
        <f t="shared" ref="A7:A11" si="0">A6+1</f>
        <v>3</v>
      </c>
      <c r="B7" s="13" t="s">
        <v>21</v>
      </c>
      <c r="C7" s="14" t="s">
        <v>22</v>
      </c>
      <c r="D7" s="15">
        <v>24</v>
      </c>
      <c r="E7" s="15">
        <v>19</v>
      </c>
      <c r="F7" s="4">
        <f>G7*S1</f>
        <v>416</v>
      </c>
      <c r="G7" s="14">
        <v>8</v>
      </c>
      <c r="H7" s="12" t="s">
        <v>19</v>
      </c>
      <c r="I7" s="61">
        <f>G7+G8+G9</f>
        <v>24</v>
      </c>
      <c r="J7" s="2"/>
      <c r="K7" s="2"/>
      <c r="L7" s="3">
        <v>16</v>
      </c>
      <c r="M7" s="3"/>
      <c r="N7" s="3"/>
      <c r="O7" s="2"/>
      <c r="P7" s="2"/>
      <c r="Q7" s="2"/>
      <c r="R7" s="2"/>
      <c r="S7" s="2">
        <v>1</v>
      </c>
      <c r="T7" s="2"/>
    </row>
    <row r="8" spans="1:20" ht="18.75" x14ac:dyDescent="0.25">
      <c r="A8" s="4">
        <f t="shared" si="0"/>
        <v>4</v>
      </c>
      <c r="B8" s="13" t="s">
        <v>21</v>
      </c>
      <c r="C8" s="14" t="s">
        <v>23</v>
      </c>
      <c r="D8" s="15">
        <v>16</v>
      </c>
      <c r="E8" s="15">
        <v>13</v>
      </c>
      <c r="F8" s="4">
        <f>G8*S1</f>
        <v>416</v>
      </c>
      <c r="G8" s="14">
        <v>8</v>
      </c>
      <c r="H8" s="12" t="s">
        <v>19</v>
      </c>
      <c r="I8" s="68"/>
      <c r="J8" s="2"/>
      <c r="K8" s="2"/>
      <c r="L8" s="3">
        <v>16</v>
      </c>
      <c r="M8" s="3"/>
      <c r="N8" s="3"/>
      <c r="O8" s="2"/>
      <c r="P8" s="2"/>
      <c r="Q8" s="2"/>
      <c r="R8" s="2"/>
      <c r="S8" s="2">
        <v>1</v>
      </c>
      <c r="T8" s="2"/>
    </row>
    <row r="9" spans="1:20" ht="18.75" x14ac:dyDescent="0.25">
      <c r="A9" s="4">
        <f t="shared" si="0"/>
        <v>5</v>
      </c>
      <c r="B9" s="13" t="s">
        <v>21</v>
      </c>
      <c r="C9" s="14" t="s">
        <v>24</v>
      </c>
      <c r="D9" s="15">
        <v>16</v>
      </c>
      <c r="E9" s="15">
        <v>13</v>
      </c>
      <c r="F9" s="4">
        <f>G9*S1</f>
        <v>416</v>
      </c>
      <c r="G9" s="14">
        <v>8</v>
      </c>
      <c r="H9" s="12" t="s">
        <v>19</v>
      </c>
      <c r="I9" s="68"/>
      <c r="J9" s="2"/>
      <c r="K9" s="2"/>
      <c r="L9" s="3">
        <v>16</v>
      </c>
      <c r="M9" s="3"/>
      <c r="N9" s="3"/>
      <c r="O9" s="2"/>
      <c r="P9" s="2"/>
      <c r="Q9" s="2"/>
      <c r="R9" s="2"/>
      <c r="S9" s="2">
        <v>1</v>
      </c>
      <c r="T9" s="2"/>
    </row>
    <row r="10" spans="1:20" s="23" customFormat="1" ht="18.75" hidden="1" x14ac:dyDescent="0.25">
      <c r="A10" s="4" t="e">
        <f>#REF!+1</f>
        <v>#REF!</v>
      </c>
      <c r="B10" s="16" t="s">
        <v>25</v>
      </c>
      <c r="C10" s="17"/>
      <c r="D10" s="18">
        <v>0</v>
      </c>
      <c r="E10" s="18"/>
      <c r="F10" s="19"/>
      <c r="G10" s="18"/>
      <c r="H10" s="20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">
        <v>1</v>
      </c>
      <c r="T10" s="22"/>
    </row>
    <row r="11" spans="1:20" s="23" customFormat="1" ht="18.75" hidden="1" x14ac:dyDescent="0.25">
      <c r="A11" s="4" t="e">
        <f t="shared" si="0"/>
        <v>#REF!</v>
      </c>
      <c r="B11" s="16" t="s">
        <v>25</v>
      </c>
      <c r="C11" s="17"/>
      <c r="D11" s="18">
        <v>0</v>
      </c>
      <c r="E11" s="18"/>
      <c r="F11" s="19"/>
      <c r="G11" s="18"/>
      <c r="H11" s="20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">
        <v>1</v>
      </c>
      <c r="T11" s="22"/>
    </row>
    <row r="12" spans="1:20" ht="18.75" customHeight="1" x14ac:dyDescent="0.25">
      <c r="A12" s="24"/>
      <c r="B12" s="56" t="s">
        <v>26</v>
      </c>
      <c r="C12" s="57"/>
      <c r="D12" s="11">
        <f>SUM(D5:D11)</f>
        <v>84</v>
      </c>
      <c r="E12" s="11">
        <f>SUM(E5:E11)</f>
        <v>73</v>
      </c>
      <c r="F12" s="25"/>
      <c r="G12" s="25"/>
      <c r="H12" s="26"/>
      <c r="I12" s="5"/>
      <c r="J12" s="2"/>
      <c r="K12" s="2"/>
      <c r="L12" s="3"/>
      <c r="M12" s="3"/>
      <c r="N12" s="3"/>
      <c r="O12" s="2"/>
      <c r="P12" s="2"/>
      <c r="Q12" s="2"/>
      <c r="R12" s="2"/>
      <c r="S12" s="2">
        <v>1</v>
      </c>
      <c r="T12" s="2"/>
    </row>
    <row r="13" spans="1:20" ht="18.75" customHeight="1" x14ac:dyDescent="0.3">
      <c r="A13" s="58" t="s">
        <v>27</v>
      </c>
      <c r="B13" s="59"/>
      <c r="C13" s="59"/>
      <c r="D13" s="59"/>
      <c r="E13" s="59"/>
      <c r="F13" s="59"/>
      <c r="G13" s="59"/>
      <c r="H13" s="60"/>
      <c r="I13" s="5"/>
      <c r="J13" s="2"/>
      <c r="K13" s="2"/>
      <c r="L13" s="3"/>
      <c r="M13" s="3"/>
      <c r="N13" s="3"/>
      <c r="O13" s="2"/>
      <c r="P13" s="2"/>
      <c r="Q13" s="2"/>
      <c r="R13" s="2"/>
      <c r="S13" s="2">
        <v>1</v>
      </c>
      <c r="T13" s="2"/>
    </row>
    <row r="14" spans="1:20" ht="18.75" x14ac:dyDescent="0.25">
      <c r="A14" s="11">
        <f>A9+1</f>
        <v>6</v>
      </c>
      <c r="B14" s="27" t="s">
        <v>28</v>
      </c>
      <c r="C14" s="11" t="s">
        <v>29</v>
      </c>
      <c r="D14" s="7">
        <v>16</v>
      </c>
      <c r="E14" s="7">
        <v>15</v>
      </c>
      <c r="F14" s="11">
        <f>G14*S1</f>
        <v>312</v>
      </c>
      <c r="G14" s="11">
        <v>6</v>
      </c>
      <c r="H14" s="12" t="s">
        <v>30</v>
      </c>
      <c r="I14" s="61">
        <f>G14+G15+G16+G17</f>
        <v>37</v>
      </c>
      <c r="J14" s="2"/>
      <c r="K14" s="2"/>
      <c r="L14" s="3">
        <v>22</v>
      </c>
      <c r="M14" s="3"/>
      <c r="N14" s="3"/>
      <c r="O14" s="2"/>
      <c r="P14" s="2"/>
      <c r="Q14" s="2"/>
      <c r="R14" s="2"/>
      <c r="S14" s="2">
        <v>1</v>
      </c>
      <c r="T14" s="2"/>
    </row>
    <row r="15" spans="1:20" ht="18.75" x14ac:dyDescent="0.25">
      <c r="A15" s="11">
        <f>A14+1</f>
        <v>7</v>
      </c>
      <c r="B15" s="27" t="s">
        <v>28</v>
      </c>
      <c r="C15" s="11" t="s">
        <v>31</v>
      </c>
      <c r="D15" s="7">
        <v>18</v>
      </c>
      <c r="E15" s="7">
        <v>13</v>
      </c>
      <c r="F15" s="11">
        <f>G15*S1</f>
        <v>468</v>
      </c>
      <c r="G15" s="11">
        <v>9</v>
      </c>
      <c r="H15" s="12" t="s">
        <v>30</v>
      </c>
      <c r="I15" s="68"/>
      <c r="J15" s="2"/>
      <c r="K15" s="2"/>
      <c r="L15" s="3">
        <v>15</v>
      </c>
      <c r="M15" s="3"/>
      <c r="N15" s="3"/>
      <c r="O15" s="2"/>
      <c r="P15" s="2"/>
      <c r="Q15" s="2"/>
      <c r="R15" s="2"/>
      <c r="S15" s="2">
        <v>1</v>
      </c>
      <c r="T15" s="2"/>
    </row>
    <row r="16" spans="1:20" ht="18.75" x14ac:dyDescent="0.25">
      <c r="A16" s="11">
        <f t="shared" ref="A16:A25" si="1">A15+1</f>
        <v>8</v>
      </c>
      <c r="B16" s="27" t="s">
        <v>28</v>
      </c>
      <c r="C16" s="11" t="s">
        <v>20</v>
      </c>
      <c r="D16" s="7">
        <v>15</v>
      </c>
      <c r="E16" s="7">
        <v>10</v>
      </c>
      <c r="F16" s="7">
        <f>G16*S1</f>
        <v>832</v>
      </c>
      <c r="G16" s="7">
        <v>16</v>
      </c>
      <c r="H16" s="12" t="s">
        <v>30</v>
      </c>
      <c r="I16" s="68"/>
      <c r="J16" s="2"/>
      <c r="K16" s="2"/>
      <c r="L16" s="3"/>
      <c r="M16" s="3">
        <v>21</v>
      </c>
      <c r="N16" s="3">
        <v>3</v>
      </c>
      <c r="O16" s="2"/>
      <c r="P16" s="2"/>
      <c r="Q16" s="2"/>
      <c r="R16" s="2"/>
      <c r="S16" s="2">
        <v>1</v>
      </c>
      <c r="T16" s="2"/>
    </row>
    <row r="17" spans="1:20" ht="18.75" x14ac:dyDescent="0.25">
      <c r="A17" s="11">
        <f t="shared" si="1"/>
        <v>9</v>
      </c>
      <c r="B17" s="28" t="s">
        <v>28</v>
      </c>
      <c r="C17" s="7" t="s">
        <v>32</v>
      </c>
      <c r="D17" s="7">
        <v>13</v>
      </c>
      <c r="E17" s="7">
        <v>10</v>
      </c>
      <c r="F17" s="7">
        <v>312</v>
      </c>
      <c r="G17" s="7">
        <v>6</v>
      </c>
      <c r="H17" s="29" t="s">
        <v>30</v>
      </c>
      <c r="I17" s="68"/>
      <c r="J17" s="2"/>
      <c r="K17" s="2"/>
      <c r="L17" s="3"/>
      <c r="M17" s="3"/>
      <c r="N17" s="3"/>
      <c r="O17" s="2"/>
      <c r="P17" s="2"/>
      <c r="Q17" s="2"/>
      <c r="R17" s="2"/>
      <c r="S17" s="2">
        <v>1</v>
      </c>
      <c r="T17" s="2"/>
    </row>
    <row r="18" spans="1:20" ht="18.75" x14ac:dyDescent="0.25">
      <c r="A18" s="11">
        <f t="shared" si="1"/>
        <v>10</v>
      </c>
      <c r="B18" s="27" t="s">
        <v>33</v>
      </c>
      <c r="C18" s="7" t="s">
        <v>29</v>
      </c>
      <c r="D18" s="7">
        <v>20</v>
      </c>
      <c r="E18" s="7">
        <v>15</v>
      </c>
      <c r="F18" s="7">
        <f>G18*S1</f>
        <v>312</v>
      </c>
      <c r="G18" s="7">
        <v>6</v>
      </c>
      <c r="H18" s="12" t="s">
        <v>30</v>
      </c>
      <c r="I18" s="61">
        <f>G18+G20+G19+G21</f>
        <v>35</v>
      </c>
      <c r="J18" s="2"/>
      <c r="K18" s="2"/>
      <c r="L18" s="3">
        <v>20</v>
      </c>
      <c r="M18" s="3"/>
      <c r="N18" s="3"/>
      <c r="O18" s="2"/>
      <c r="P18" s="2"/>
      <c r="Q18" s="2"/>
      <c r="R18" s="2"/>
      <c r="S18" s="2">
        <v>1</v>
      </c>
      <c r="T18" s="2"/>
    </row>
    <row r="19" spans="1:20" ht="18.75" x14ac:dyDescent="0.25">
      <c r="A19" s="11">
        <f t="shared" si="1"/>
        <v>11</v>
      </c>
      <c r="B19" s="27" t="s">
        <v>33</v>
      </c>
      <c r="C19" s="7" t="s">
        <v>31</v>
      </c>
      <c r="D19" s="7">
        <v>17</v>
      </c>
      <c r="E19" s="7">
        <v>11</v>
      </c>
      <c r="F19" s="7">
        <f>G19*S1</f>
        <v>468</v>
      </c>
      <c r="G19" s="7">
        <v>9</v>
      </c>
      <c r="H19" s="12" t="s">
        <v>30</v>
      </c>
      <c r="I19" s="68"/>
      <c r="J19" s="2"/>
      <c r="K19" s="2"/>
      <c r="L19" s="3"/>
      <c r="M19" s="3"/>
      <c r="N19" s="3"/>
      <c r="O19" s="2"/>
      <c r="P19" s="2"/>
      <c r="Q19" s="2"/>
      <c r="R19" s="2"/>
      <c r="S19" s="2">
        <v>1</v>
      </c>
      <c r="T19" s="2"/>
    </row>
    <row r="20" spans="1:20" ht="18.75" x14ac:dyDescent="0.25">
      <c r="A20" s="11">
        <f t="shared" si="1"/>
        <v>12</v>
      </c>
      <c r="B20" s="27" t="s">
        <v>33</v>
      </c>
      <c r="C20" s="11" t="s">
        <v>34</v>
      </c>
      <c r="D20" s="7">
        <v>18</v>
      </c>
      <c r="E20" s="7">
        <v>15</v>
      </c>
      <c r="F20" s="11">
        <f>G20*S1</f>
        <v>728</v>
      </c>
      <c r="G20" s="11">
        <v>14</v>
      </c>
      <c r="H20" s="12" t="s">
        <v>30</v>
      </c>
      <c r="I20" s="68"/>
      <c r="J20" s="2"/>
      <c r="K20" s="2"/>
      <c r="L20" s="3">
        <v>19</v>
      </c>
      <c r="M20" s="3"/>
      <c r="N20" s="3"/>
      <c r="O20" s="2"/>
      <c r="P20" s="2"/>
      <c r="Q20" s="2"/>
      <c r="R20" s="2"/>
      <c r="S20" s="2">
        <v>1</v>
      </c>
      <c r="T20" s="2"/>
    </row>
    <row r="21" spans="1:20" ht="18.75" x14ac:dyDescent="0.25">
      <c r="A21" s="11">
        <f t="shared" si="1"/>
        <v>13</v>
      </c>
      <c r="B21" s="27" t="s">
        <v>33</v>
      </c>
      <c r="C21" s="11" t="s">
        <v>35</v>
      </c>
      <c r="D21" s="7">
        <v>12</v>
      </c>
      <c r="E21" s="7">
        <v>10</v>
      </c>
      <c r="F21" s="11">
        <f>G21*S1</f>
        <v>312</v>
      </c>
      <c r="G21" s="11">
        <v>6</v>
      </c>
      <c r="H21" s="12" t="s">
        <v>30</v>
      </c>
      <c r="I21" s="30"/>
      <c r="J21" s="2"/>
      <c r="K21" s="2"/>
      <c r="L21" s="3"/>
      <c r="M21" s="3"/>
      <c r="N21" s="3"/>
      <c r="O21" s="2"/>
      <c r="P21" s="2"/>
      <c r="Q21" s="2"/>
      <c r="R21" s="2"/>
      <c r="S21" s="2">
        <v>1</v>
      </c>
      <c r="T21" s="2"/>
    </row>
    <row r="22" spans="1:20" ht="18.75" x14ac:dyDescent="0.25">
      <c r="A22" s="11">
        <f t="shared" si="1"/>
        <v>14</v>
      </c>
      <c r="B22" s="27" t="s">
        <v>36</v>
      </c>
      <c r="C22" s="11" t="s">
        <v>37</v>
      </c>
      <c r="D22" s="7">
        <v>18</v>
      </c>
      <c r="E22" s="7">
        <v>12</v>
      </c>
      <c r="F22" s="11">
        <f>G22*S1</f>
        <v>312</v>
      </c>
      <c r="G22" s="11">
        <v>6</v>
      </c>
      <c r="H22" s="12" t="s">
        <v>30</v>
      </c>
      <c r="I22" s="61">
        <f>G22+G23+G24+G25</f>
        <v>27</v>
      </c>
      <c r="J22" s="2"/>
      <c r="K22" s="2"/>
      <c r="L22" s="3">
        <v>20</v>
      </c>
      <c r="M22" s="3"/>
      <c r="N22" s="3"/>
      <c r="O22" s="2"/>
      <c r="P22" s="2"/>
      <c r="Q22" s="2"/>
      <c r="R22" s="2"/>
      <c r="S22" s="2">
        <v>1</v>
      </c>
      <c r="T22" s="2"/>
    </row>
    <row r="23" spans="1:20" ht="18.75" x14ac:dyDescent="0.25">
      <c r="A23" s="11">
        <f t="shared" si="1"/>
        <v>15</v>
      </c>
      <c r="B23" s="27" t="s">
        <v>36</v>
      </c>
      <c r="C23" s="11" t="s">
        <v>31</v>
      </c>
      <c r="D23" s="7">
        <v>17</v>
      </c>
      <c r="E23" s="7">
        <v>14</v>
      </c>
      <c r="F23" s="11">
        <f>G23*S1</f>
        <v>468</v>
      </c>
      <c r="G23" s="11">
        <v>9</v>
      </c>
      <c r="H23" s="12" t="s">
        <v>19</v>
      </c>
      <c r="I23" s="68"/>
      <c r="J23" s="2"/>
      <c r="K23" s="2"/>
      <c r="L23" s="3">
        <v>20</v>
      </c>
      <c r="M23" s="3"/>
      <c r="N23" s="3"/>
      <c r="O23" s="2"/>
      <c r="P23" s="2"/>
      <c r="Q23" s="2"/>
      <c r="R23" s="2"/>
      <c r="S23" s="2">
        <v>1</v>
      </c>
      <c r="T23" s="2"/>
    </row>
    <row r="24" spans="1:20" ht="18.75" x14ac:dyDescent="0.25">
      <c r="A24" s="11">
        <f t="shared" si="1"/>
        <v>16</v>
      </c>
      <c r="B24" s="27" t="s">
        <v>36</v>
      </c>
      <c r="C24" s="25" t="s">
        <v>29</v>
      </c>
      <c r="D24" s="7">
        <v>22</v>
      </c>
      <c r="E24" s="7">
        <v>16</v>
      </c>
      <c r="F24" s="11">
        <f>G24*S1</f>
        <v>312</v>
      </c>
      <c r="G24" s="11">
        <v>6</v>
      </c>
      <c r="H24" s="12" t="s">
        <v>30</v>
      </c>
      <c r="I24" s="68"/>
      <c r="J24" s="2"/>
      <c r="K24" s="2"/>
      <c r="L24" s="3">
        <v>25</v>
      </c>
      <c r="M24" s="3"/>
      <c r="N24" s="3"/>
      <c r="O24" s="2"/>
      <c r="P24" s="2"/>
      <c r="Q24" s="2"/>
      <c r="R24" s="2"/>
      <c r="S24" s="2">
        <v>1</v>
      </c>
      <c r="T24" s="2"/>
    </row>
    <row r="25" spans="1:20" ht="18.75" x14ac:dyDescent="0.25">
      <c r="A25" s="11">
        <f t="shared" si="1"/>
        <v>17</v>
      </c>
      <c r="B25" s="27" t="s">
        <v>36</v>
      </c>
      <c r="C25" s="25" t="s">
        <v>32</v>
      </c>
      <c r="D25" s="7">
        <v>25</v>
      </c>
      <c r="E25" s="7">
        <v>15</v>
      </c>
      <c r="F25" s="11">
        <f>G25*S1</f>
        <v>312</v>
      </c>
      <c r="G25" s="11">
        <v>6</v>
      </c>
      <c r="H25" s="12" t="s">
        <v>19</v>
      </c>
      <c r="I25" s="62"/>
      <c r="J25" s="2"/>
      <c r="K25" s="2"/>
      <c r="L25" s="3">
        <v>27</v>
      </c>
      <c r="M25" s="3"/>
      <c r="N25" s="3"/>
      <c r="O25" s="2"/>
      <c r="P25" s="2"/>
      <c r="Q25" s="2"/>
      <c r="R25" s="2"/>
      <c r="S25" s="2">
        <v>1</v>
      </c>
      <c r="T25" s="2"/>
    </row>
    <row r="26" spans="1:20" ht="18.75" customHeight="1" x14ac:dyDescent="0.25">
      <c r="A26" s="24"/>
      <c r="B26" s="56" t="s">
        <v>26</v>
      </c>
      <c r="C26" s="57"/>
      <c r="D26" s="11">
        <f>SUM(D14:D25)</f>
        <v>211</v>
      </c>
      <c r="E26" s="11">
        <f>SUM(E14:E25)</f>
        <v>156</v>
      </c>
      <c r="F26" s="25"/>
      <c r="G26" s="25"/>
      <c r="H26" s="26"/>
      <c r="I26" s="5"/>
      <c r="J26" s="2"/>
      <c r="K26" s="2"/>
      <c r="L26" s="3"/>
      <c r="M26" s="3"/>
      <c r="N26" s="3"/>
      <c r="O26" s="2"/>
      <c r="P26" s="2"/>
      <c r="Q26" s="2"/>
      <c r="R26" s="2"/>
      <c r="S26" s="2">
        <v>1</v>
      </c>
      <c r="T26" s="2"/>
    </row>
    <row r="27" spans="1:20" ht="18.75" customHeight="1" x14ac:dyDescent="0.3">
      <c r="A27" s="58" t="s">
        <v>38</v>
      </c>
      <c r="B27" s="59"/>
      <c r="C27" s="59"/>
      <c r="D27" s="59"/>
      <c r="E27" s="59"/>
      <c r="F27" s="59"/>
      <c r="G27" s="59"/>
      <c r="H27" s="60"/>
      <c r="I27" s="5"/>
      <c r="J27" s="2"/>
      <c r="K27" s="2"/>
      <c r="L27" s="3"/>
      <c r="M27" s="3"/>
      <c r="N27" s="3"/>
      <c r="O27" s="2"/>
      <c r="P27" s="2"/>
      <c r="Q27" s="2"/>
      <c r="R27" s="2"/>
      <c r="S27" s="2">
        <v>1</v>
      </c>
      <c r="T27" s="2"/>
    </row>
    <row r="28" spans="1:20" ht="18.75" x14ac:dyDescent="0.3">
      <c r="A28" s="11">
        <f>A25+1</f>
        <v>18</v>
      </c>
      <c r="B28" s="27" t="s">
        <v>39</v>
      </c>
      <c r="C28" s="11" t="s">
        <v>20</v>
      </c>
      <c r="D28" s="7">
        <v>18</v>
      </c>
      <c r="E28" s="7">
        <v>13</v>
      </c>
      <c r="F28" s="4">
        <f>G28*S1</f>
        <v>624</v>
      </c>
      <c r="G28" s="31">
        <v>12</v>
      </c>
      <c r="H28" s="12" t="s">
        <v>40</v>
      </c>
      <c r="I28" s="61">
        <f>G28+G29</f>
        <v>19</v>
      </c>
      <c r="J28" s="2"/>
      <c r="K28" s="2"/>
      <c r="L28" s="3"/>
      <c r="M28" s="3">
        <v>17</v>
      </c>
      <c r="N28" s="3"/>
      <c r="O28" s="2"/>
      <c r="P28" s="2"/>
      <c r="Q28" s="2"/>
      <c r="R28" s="2"/>
      <c r="S28" s="2">
        <v>1</v>
      </c>
      <c r="T28" s="2"/>
    </row>
    <row r="29" spans="1:20" ht="18.75" x14ac:dyDescent="0.3">
      <c r="A29" s="11">
        <f>A28+1</f>
        <v>19</v>
      </c>
      <c r="B29" s="27" t="s">
        <v>39</v>
      </c>
      <c r="C29" s="11" t="s">
        <v>29</v>
      </c>
      <c r="D29" s="7">
        <v>30</v>
      </c>
      <c r="E29" s="7">
        <v>15</v>
      </c>
      <c r="F29" s="4">
        <f>G29*S1</f>
        <v>364</v>
      </c>
      <c r="G29" s="31">
        <v>7</v>
      </c>
      <c r="H29" s="12" t="s">
        <v>41</v>
      </c>
      <c r="I29" s="62"/>
      <c r="J29" s="2"/>
      <c r="K29" s="2"/>
      <c r="L29" s="3">
        <v>17</v>
      </c>
      <c r="M29" s="3">
        <v>2</v>
      </c>
      <c r="N29" s="3"/>
      <c r="O29" s="2"/>
      <c r="P29" s="2"/>
      <c r="Q29" s="2"/>
      <c r="R29" s="2"/>
      <c r="S29" s="2">
        <v>1</v>
      </c>
      <c r="T29" s="2"/>
    </row>
    <row r="30" spans="1:20" ht="30.75" x14ac:dyDescent="0.3">
      <c r="A30" s="11">
        <f>A29+1</f>
        <v>20</v>
      </c>
      <c r="B30" s="27" t="s">
        <v>42</v>
      </c>
      <c r="C30" s="11" t="s">
        <v>37</v>
      </c>
      <c r="D30" s="7">
        <v>27</v>
      </c>
      <c r="E30" s="7">
        <v>15</v>
      </c>
      <c r="F30" s="4">
        <f>G30*S1</f>
        <v>364</v>
      </c>
      <c r="G30" s="31">
        <v>7</v>
      </c>
      <c r="H30" s="12" t="s">
        <v>43</v>
      </c>
      <c r="I30" s="69">
        <f>G30+G31</f>
        <v>14</v>
      </c>
      <c r="J30" s="2"/>
      <c r="K30" s="2"/>
      <c r="L30" s="3">
        <v>25</v>
      </c>
      <c r="M30" s="3"/>
      <c r="N30" s="3"/>
      <c r="O30" s="2"/>
      <c r="P30" s="2"/>
      <c r="Q30" s="2"/>
      <c r="R30" s="2"/>
      <c r="S30" s="2">
        <v>1</v>
      </c>
      <c r="T30" s="2"/>
    </row>
    <row r="31" spans="1:20" ht="30.75" x14ac:dyDescent="0.3">
      <c r="A31" s="11">
        <f>A30+1</f>
        <v>21</v>
      </c>
      <c r="B31" s="27" t="s">
        <v>42</v>
      </c>
      <c r="C31" s="11" t="s">
        <v>29</v>
      </c>
      <c r="D31" s="7">
        <v>35</v>
      </c>
      <c r="E31" s="7">
        <v>15</v>
      </c>
      <c r="F31" s="4">
        <f>G31*S1</f>
        <v>364</v>
      </c>
      <c r="G31" s="31">
        <v>7</v>
      </c>
      <c r="H31" s="12" t="s">
        <v>43</v>
      </c>
      <c r="I31" s="70"/>
      <c r="J31" s="2"/>
      <c r="K31" s="2"/>
      <c r="L31" s="3">
        <v>25</v>
      </c>
      <c r="M31" s="3"/>
      <c r="N31" s="3"/>
      <c r="O31" s="2"/>
      <c r="P31" s="2"/>
      <c r="Q31" s="2"/>
      <c r="R31" s="2"/>
      <c r="S31" s="2">
        <v>1</v>
      </c>
      <c r="T31" s="2"/>
    </row>
    <row r="32" spans="1:20" ht="18.75" x14ac:dyDescent="0.3">
      <c r="A32" s="11">
        <f>A31+1</f>
        <v>22</v>
      </c>
      <c r="B32" s="27" t="s">
        <v>44</v>
      </c>
      <c r="C32" s="11" t="s">
        <v>31</v>
      </c>
      <c r="D32" s="7">
        <v>20</v>
      </c>
      <c r="E32" s="7">
        <v>10</v>
      </c>
      <c r="F32" s="4">
        <f>G32*S1</f>
        <v>468</v>
      </c>
      <c r="G32" s="31">
        <v>9</v>
      </c>
      <c r="H32" s="12" t="s">
        <v>45</v>
      </c>
      <c r="I32" s="69">
        <f>G32+G33</f>
        <v>15</v>
      </c>
      <c r="J32" s="2"/>
      <c r="K32" s="2"/>
      <c r="L32" s="3">
        <v>30</v>
      </c>
      <c r="M32" s="3"/>
      <c r="N32" s="3"/>
      <c r="O32" s="2"/>
      <c r="P32" s="2"/>
      <c r="Q32" s="2"/>
      <c r="R32" s="2"/>
      <c r="S32" s="2">
        <v>1</v>
      </c>
      <c r="T32" s="2"/>
    </row>
    <row r="33" spans="1:47" ht="18.75" x14ac:dyDescent="0.3">
      <c r="A33" s="11">
        <f>A32+1</f>
        <v>23</v>
      </c>
      <c r="B33" s="27" t="s">
        <v>44</v>
      </c>
      <c r="C33" s="32" t="s">
        <v>35</v>
      </c>
      <c r="D33" s="7">
        <v>25</v>
      </c>
      <c r="E33" s="7">
        <v>15</v>
      </c>
      <c r="F33" s="4">
        <f>G33*S1</f>
        <v>312</v>
      </c>
      <c r="G33" s="33">
        <v>6</v>
      </c>
      <c r="H33" s="12" t="s">
        <v>46</v>
      </c>
      <c r="I33" s="70"/>
      <c r="J33" s="2"/>
      <c r="K33" s="2"/>
      <c r="L33" s="3"/>
      <c r="M33" s="3"/>
      <c r="N33" s="3"/>
      <c r="O33" s="2"/>
      <c r="P33" s="2"/>
      <c r="Q33" s="2"/>
      <c r="R33" s="2"/>
      <c r="S33" s="2">
        <v>1</v>
      </c>
      <c r="T33" s="2"/>
    </row>
    <row r="34" spans="1:47" ht="18.75" customHeight="1" x14ac:dyDescent="0.3">
      <c r="A34" s="24"/>
      <c r="B34" s="56" t="s">
        <v>26</v>
      </c>
      <c r="C34" s="57"/>
      <c r="D34" s="11">
        <f>SUM(D28:D33)</f>
        <v>155</v>
      </c>
      <c r="E34" s="11">
        <f>SUM(E28:E33)</f>
        <v>83</v>
      </c>
      <c r="F34" s="33"/>
      <c r="G34" s="33"/>
      <c r="H34" s="26"/>
      <c r="I34" s="5"/>
      <c r="J34" s="2"/>
      <c r="K34" s="2"/>
      <c r="L34" s="3"/>
      <c r="M34" s="3"/>
      <c r="N34" s="3"/>
      <c r="O34" s="2"/>
      <c r="P34" s="2"/>
      <c r="Q34" s="2"/>
      <c r="R34" s="2"/>
      <c r="S34" s="2">
        <v>1</v>
      </c>
      <c r="T34" s="2"/>
    </row>
    <row r="35" spans="1:47" ht="18.75" customHeight="1" x14ac:dyDescent="0.3">
      <c r="A35" s="58" t="s">
        <v>47</v>
      </c>
      <c r="B35" s="59"/>
      <c r="C35" s="59"/>
      <c r="D35" s="59"/>
      <c r="E35" s="59"/>
      <c r="F35" s="59"/>
      <c r="G35" s="59"/>
      <c r="H35" s="60"/>
      <c r="I35" s="5"/>
      <c r="J35" s="2"/>
      <c r="K35" s="2"/>
      <c r="L35" s="3"/>
      <c r="M35" s="3"/>
      <c r="N35" s="3"/>
      <c r="O35" s="2"/>
      <c r="P35" s="2"/>
      <c r="Q35" s="2"/>
      <c r="R35" s="2"/>
      <c r="S35" s="2">
        <v>1</v>
      </c>
      <c r="T35" s="2"/>
    </row>
    <row r="36" spans="1:47" ht="18.75" x14ac:dyDescent="0.3">
      <c r="A36" s="34">
        <f>A33+1</f>
        <v>24</v>
      </c>
      <c r="B36" s="27" t="s">
        <v>48</v>
      </c>
      <c r="C36" s="11" t="s">
        <v>18</v>
      </c>
      <c r="D36" s="7">
        <v>15</v>
      </c>
      <c r="E36" s="7">
        <v>11</v>
      </c>
      <c r="F36" s="31">
        <f>G36*S1</f>
        <v>936</v>
      </c>
      <c r="G36" s="31">
        <v>18</v>
      </c>
      <c r="H36" s="12" t="s">
        <v>30</v>
      </c>
      <c r="I36" s="61">
        <f>G36+G37</f>
        <v>42</v>
      </c>
      <c r="J36" s="2"/>
      <c r="K36" s="2"/>
      <c r="L36" s="3">
        <v>15</v>
      </c>
      <c r="M36" s="3">
        <v>2</v>
      </c>
      <c r="N36" s="3"/>
      <c r="O36" s="2"/>
      <c r="P36" s="2"/>
      <c r="Q36" s="2"/>
      <c r="R36" s="2"/>
      <c r="S36" s="2">
        <v>1</v>
      </c>
      <c r="T36" s="2"/>
    </row>
    <row r="37" spans="1:47" ht="18.75" x14ac:dyDescent="0.3">
      <c r="A37" s="34">
        <f t="shared" ref="A37:A45" si="2">A36+1</f>
        <v>25</v>
      </c>
      <c r="B37" s="27" t="s">
        <v>48</v>
      </c>
      <c r="C37" s="11" t="s">
        <v>49</v>
      </c>
      <c r="D37" s="7">
        <v>10</v>
      </c>
      <c r="E37" s="7">
        <v>10</v>
      </c>
      <c r="F37" s="31">
        <f>G37*S1</f>
        <v>1248</v>
      </c>
      <c r="G37" s="31">
        <v>24</v>
      </c>
      <c r="H37" s="12" t="s">
        <v>30</v>
      </c>
      <c r="I37" s="62"/>
      <c r="J37" s="2"/>
      <c r="K37" s="2"/>
      <c r="L37" s="3"/>
      <c r="M37" s="3"/>
      <c r="N37" s="3">
        <v>10</v>
      </c>
      <c r="O37" s="2"/>
      <c r="P37" s="2"/>
      <c r="Q37" s="2"/>
      <c r="R37" s="2"/>
      <c r="S37" s="2">
        <v>1</v>
      </c>
      <c r="T37" s="2"/>
    </row>
    <row r="38" spans="1:47" ht="18.75" x14ac:dyDescent="0.3">
      <c r="A38" s="34">
        <f t="shared" si="2"/>
        <v>26</v>
      </c>
      <c r="B38" s="27" t="s">
        <v>48</v>
      </c>
      <c r="C38" s="11" t="s">
        <v>35</v>
      </c>
      <c r="D38" s="7">
        <v>5</v>
      </c>
      <c r="E38" s="7">
        <v>5</v>
      </c>
      <c r="F38" s="31"/>
      <c r="G38" s="31"/>
      <c r="H38" s="12"/>
      <c r="I38" s="30"/>
      <c r="J38" s="2"/>
      <c r="K38" s="2"/>
      <c r="L38" s="3"/>
      <c r="M38" s="3"/>
      <c r="N38" s="3"/>
      <c r="O38" s="2"/>
      <c r="P38" s="2"/>
      <c r="Q38" s="2"/>
      <c r="R38" s="2"/>
      <c r="S38" s="2">
        <v>1</v>
      </c>
      <c r="T38" s="2"/>
    </row>
    <row r="39" spans="1:47" ht="18.75" x14ac:dyDescent="0.3">
      <c r="A39" s="34">
        <f t="shared" si="2"/>
        <v>27</v>
      </c>
      <c r="B39" s="27" t="s">
        <v>50</v>
      </c>
      <c r="C39" s="35" t="s">
        <v>51</v>
      </c>
      <c r="D39" s="36">
        <v>17</v>
      </c>
      <c r="E39" s="36">
        <v>11</v>
      </c>
      <c r="F39" s="31">
        <f>G39*S1</f>
        <v>624</v>
      </c>
      <c r="G39" s="37">
        <v>12</v>
      </c>
      <c r="H39" s="12" t="s">
        <v>30</v>
      </c>
      <c r="I39" s="63">
        <f>G39+G40+G41</f>
        <v>39</v>
      </c>
      <c r="L39" s="38">
        <v>20</v>
      </c>
      <c r="M39" s="38"/>
      <c r="N39" s="38"/>
      <c r="S39" s="2">
        <v>1</v>
      </c>
    </row>
    <row r="40" spans="1:47" ht="18.75" x14ac:dyDescent="0.3">
      <c r="A40" s="34">
        <f t="shared" si="2"/>
        <v>28</v>
      </c>
      <c r="B40" s="27" t="s">
        <v>50</v>
      </c>
      <c r="C40" s="35" t="s">
        <v>20</v>
      </c>
      <c r="D40" s="36">
        <v>17</v>
      </c>
      <c r="E40" s="36">
        <v>12</v>
      </c>
      <c r="F40" s="31">
        <f>G40*S1</f>
        <v>936</v>
      </c>
      <c r="G40" s="37">
        <v>18</v>
      </c>
      <c r="H40" s="12" t="s">
        <v>30</v>
      </c>
      <c r="I40" s="64"/>
      <c r="L40" s="38">
        <v>19</v>
      </c>
      <c r="M40" s="38"/>
      <c r="N40" s="38"/>
      <c r="S40" s="2">
        <v>1</v>
      </c>
    </row>
    <row r="41" spans="1:47" ht="18.75" x14ac:dyDescent="0.3">
      <c r="A41" s="34">
        <f t="shared" si="2"/>
        <v>29</v>
      </c>
      <c r="B41" s="27" t="s">
        <v>50</v>
      </c>
      <c r="C41" s="35" t="s">
        <v>29</v>
      </c>
      <c r="D41" s="36">
        <v>24</v>
      </c>
      <c r="E41" s="36">
        <v>18</v>
      </c>
      <c r="F41" s="31">
        <f>G41*S1</f>
        <v>468</v>
      </c>
      <c r="G41" s="37">
        <v>9</v>
      </c>
      <c r="H41" s="12" t="s">
        <v>30</v>
      </c>
      <c r="I41" s="65"/>
      <c r="L41" s="38">
        <v>25</v>
      </c>
      <c r="M41" s="38"/>
      <c r="N41" s="38"/>
      <c r="S41" s="2">
        <v>1</v>
      </c>
    </row>
    <row r="42" spans="1:47" ht="18.75" x14ac:dyDescent="0.3">
      <c r="A42" s="34">
        <f t="shared" si="2"/>
        <v>30</v>
      </c>
      <c r="B42" s="28" t="s">
        <v>52</v>
      </c>
      <c r="C42" s="36" t="s">
        <v>32</v>
      </c>
      <c r="D42" s="36">
        <v>23</v>
      </c>
      <c r="E42" s="36">
        <v>23</v>
      </c>
      <c r="F42" s="39">
        <f>G42*S1</f>
        <v>312</v>
      </c>
      <c r="G42" s="40">
        <v>6</v>
      </c>
      <c r="H42" s="29" t="s">
        <v>30</v>
      </c>
      <c r="I42" s="66">
        <f>G42+G43</f>
        <v>12</v>
      </c>
      <c r="L42" s="38"/>
      <c r="M42" s="38"/>
      <c r="N42" s="38"/>
      <c r="S42" s="2">
        <v>1</v>
      </c>
    </row>
    <row r="43" spans="1:47" s="23" customFormat="1" ht="18.75" x14ac:dyDescent="0.3">
      <c r="A43" s="34">
        <f t="shared" si="2"/>
        <v>31</v>
      </c>
      <c r="B43" s="28" t="s">
        <v>52</v>
      </c>
      <c r="C43" s="36" t="s">
        <v>29</v>
      </c>
      <c r="D43" s="36">
        <v>25</v>
      </c>
      <c r="E43" s="36">
        <v>25</v>
      </c>
      <c r="F43" s="39">
        <f>G43*S1</f>
        <v>312</v>
      </c>
      <c r="G43" s="40">
        <v>6</v>
      </c>
      <c r="H43" s="29" t="s">
        <v>30</v>
      </c>
      <c r="I43" s="67"/>
      <c r="S43" s="2">
        <v>1</v>
      </c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</row>
    <row r="44" spans="1:47" s="23" customFormat="1" ht="18.75" x14ac:dyDescent="0.3">
      <c r="A44" s="34">
        <f t="shared" si="2"/>
        <v>32</v>
      </c>
      <c r="B44" s="28" t="s">
        <v>48</v>
      </c>
      <c r="C44" s="42" t="s">
        <v>53</v>
      </c>
      <c r="D44" s="42">
        <v>15</v>
      </c>
      <c r="E44" s="36"/>
      <c r="F44" s="39"/>
      <c r="G44" s="40"/>
      <c r="H44" s="29"/>
      <c r="I44" s="43"/>
      <c r="S44" s="2">
        <v>0</v>
      </c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s="23" customFormat="1" ht="18.75" x14ac:dyDescent="0.3">
      <c r="A45" s="34">
        <f t="shared" si="2"/>
        <v>33</v>
      </c>
      <c r="B45" s="28" t="s">
        <v>48</v>
      </c>
      <c r="C45" s="42" t="s">
        <v>54</v>
      </c>
      <c r="D45" s="42">
        <v>15</v>
      </c>
      <c r="E45" s="36"/>
      <c r="F45" s="39">
        <f>G45*S1</f>
        <v>0</v>
      </c>
      <c r="G45" s="40">
        <v>0</v>
      </c>
      <c r="H45" s="29" t="s">
        <v>30</v>
      </c>
      <c r="I45" s="44">
        <f>G45</f>
        <v>0</v>
      </c>
      <c r="S45" s="2">
        <v>0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</row>
    <row r="46" spans="1:47" ht="18" customHeight="1" x14ac:dyDescent="0.25">
      <c r="A46" s="34"/>
      <c r="B46" s="55" t="s">
        <v>26</v>
      </c>
      <c r="C46" s="55"/>
      <c r="D46" s="45">
        <f>SUM(D36:D45)</f>
        <v>166</v>
      </c>
      <c r="E46" s="45">
        <f>SUM(E36:E45)</f>
        <v>115</v>
      </c>
      <c r="F46" s="46"/>
      <c r="G46" s="46"/>
      <c r="H46" s="46"/>
      <c r="I46" s="47"/>
      <c r="L46" s="38"/>
      <c r="M46" s="38"/>
      <c r="N46" s="38"/>
      <c r="S46" s="2">
        <v>1</v>
      </c>
    </row>
    <row r="47" spans="1:47" ht="18.75" x14ac:dyDescent="0.3">
      <c r="A47" s="48"/>
      <c r="B47" s="55" t="s">
        <v>55</v>
      </c>
      <c r="C47" s="55"/>
      <c r="D47" s="49">
        <f>SUM(D5:D11,D14:D25,D28:D33,D36:D45)</f>
        <v>616</v>
      </c>
      <c r="E47" s="49">
        <f>SUM(E5:E11,E14:E25,E28:E33,E36:E45)</f>
        <v>427</v>
      </c>
      <c r="F47" s="49">
        <f>SUM(F5:F11,F14:F25,F28:F32,F36:F45)</f>
        <v>15132</v>
      </c>
      <c r="G47" s="49">
        <f>SUM(G5:G11,G14:G25,G28:G32,G36:G45)</f>
        <v>291</v>
      </c>
      <c r="H47" s="49"/>
      <c r="I47" s="50">
        <f>SUM(I5:I11,I14:I25,I28:I32,I36:I45)</f>
        <v>297</v>
      </c>
      <c r="J47" s="51">
        <f>I47/11</f>
        <v>27</v>
      </c>
      <c r="L47" s="52">
        <f>SUM(L5:L41)+12</f>
        <v>418</v>
      </c>
      <c r="M47" s="52">
        <f>SUM(M5:M41)+20</f>
        <v>77</v>
      </c>
      <c r="N47" s="52">
        <f>SUM(N5:N41)+17</f>
        <v>30</v>
      </c>
      <c r="O47" s="53">
        <f>N47+M47+L47</f>
        <v>525</v>
      </c>
      <c r="S47" s="2">
        <v>1</v>
      </c>
    </row>
    <row r="49" spans="4:16" x14ac:dyDescent="0.25">
      <c r="D49" s="53"/>
      <c r="E49" s="53"/>
      <c r="N49" s="53">
        <f>616-[1]Раздел5!$D$60-[1]Раздел5!$D$76-[1]Раздел5!$D$124-[1]Раздел5!$D$34</f>
        <v>0</v>
      </c>
      <c r="P49" s="53">
        <f>616-O47</f>
        <v>91</v>
      </c>
    </row>
  </sheetData>
  <mergeCells count="29">
    <mergeCell ref="A1:H1"/>
    <mergeCell ref="L1:N1"/>
    <mergeCell ref="A2:A3"/>
    <mergeCell ref="B2:B3"/>
    <mergeCell ref="C2:C3"/>
    <mergeCell ref="D2:E2"/>
    <mergeCell ref="F2:F3"/>
    <mergeCell ref="G2:G3"/>
    <mergeCell ref="H2:H3"/>
    <mergeCell ref="I2:I3"/>
    <mergeCell ref="I32:I33"/>
    <mergeCell ref="A4:H4"/>
    <mergeCell ref="I7:I9"/>
    <mergeCell ref="B12:C12"/>
    <mergeCell ref="A13:H13"/>
    <mergeCell ref="I14:I17"/>
    <mergeCell ref="I18:I20"/>
    <mergeCell ref="I22:I25"/>
    <mergeCell ref="B26:C26"/>
    <mergeCell ref="A27:H27"/>
    <mergeCell ref="I28:I29"/>
    <mergeCell ref="I30:I31"/>
    <mergeCell ref="B47:C47"/>
    <mergeCell ref="B34:C34"/>
    <mergeCell ref="A35:H35"/>
    <mergeCell ref="I36:I37"/>
    <mergeCell ref="I39:I41"/>
    <mergeCell ref="I42:I43"/>
    <mergeCell ref="B46:C46"/>
  </mergeCells>
  <pageMargins left="0.39370078740157483" right="0.27559055118110237" top="0.35433070866141736" bottom="0.31496062992125984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2018-2019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МБУДОД ДЮСШ ГУО</cp:lastModifiedBy>
  <dcterms:created xsi:type="dcterms:W3CDTF">2019-02-28T06:45:05Z</dcterms:created>
  <dcterms:modified xsi:type="dcterms:W3CDTF">2019-02-28T06:47:33Z</dcterms:modified>
</cp:coreProperties>
</file>